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4809b1816f2bfe/"/>
    </mc:Choice>
  </mc:AlternateContent>
  <xr:revisionPtr revIDLastSave="0" documentId="8_{0D2B1AEC-0786-42C3-80BD-B02078824447}" xr6:coauthVersionLast="47" xr6:coauthVersionMax="47" xr10:uidLastSave="{00000000-0000-0000-0000-000000000000}"/>
  <bookViews>
    <workbookView xWindow="-110" yWindow="-110" windowWidth="19420" windowHeight="10300" xr2:uid="{D14FEA1D-9BC0-4F1C-8CBD-072B5A6B4F9A}"/>
  </bookViews>
  <sheets>
    <sheet name="2023 eff 5-24-23 " sheetId="1" r:id="rId1"/>
  </sheets>
  <definedNames>
    <definedName name="_xlnm.Print_Area" localSheetId="0">'2023 eff 5-24-23 '!$A$1:$N$54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" l="1"/>
  <c r="D54" i="1"/>
  <c r="H53" i="1"/>
  <c r="C53" i="1"/>
  <c r="H52" i="1"/>
  <c r="C52" i="1"/>
  <c r="H51" i="1"/>
  <c r="C51" i="1"/>
  <c r="H50" i="1"/>
  <c r="C50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H54" i="1" s="1"/>
  <c r="C41" i="1"/>
  <c r="C54" i="1" s="1"/>
  <c r="K37" i="1"/>
  <c r="K38" i="1" s="1"/>
  <c r="B35" i="1"/>
  <c r="B36" i="1" s="1"/>
  <c r="K29" i="1"/>
  <c r="F29" i="1"/>
  <c r="N29" i="1" s="1"/>
  <c r="E29" i="1"/>
  <c r="M29" i="1" s="1"/>
  <c r="D29" i="1"/>
  <c r="C29" i="1"/>
  <c r="D28" i="1"/>
  <c r="D27" i="1"/>
  <c r="N26" i="1"/>
  <c r="F26" i="1"/>
  <c r="H26" i="1" s="1"/>
  <c r="E26" i="1"/>
  <c r="M26" i="1" s="1"/>
  <c r="D26" i="1"/>
  <c r="M25" i="1"/>
  <c r="F25" i="1"/>
  <c r="H25" i="1" s="1"/>
  <c r="K25" i="1" s="1"/>
  <c r="E25" i="1"/>
  <c r="D25" i="1"/>
  <c r="N24" i="1"/>
  <c r="F24" i="1"/>
  <c r="H24" i="1" s="1"/>
  <c r="K24" i="1" s="1"/>
  <c r="E24" i="1"/>
  <c r="M24" i="1" s="1"/>
  <c r="D24" i="1"/>
  <c r="F23" i="1"/>
  <c r="N23" i="1" s="1"/>
  <c r="E23" i="1"/>
  <c r="D23" i="1"/>
  <c r="M23" i="1" s="1"/>
  <c r="H22" i="1"/>
  <c r="K22" i="1" s="1"/>
  <c r="F22" i="1"/>
  <c r="E22" i="1"/>
  <c r="D22" i="1"/>
  <c r="M22" i="1" s="1"/>
  <c r="N22" i="1" s="1"/>
  <c r="F21" i="1"/>
  <c r="H21" i="1" s="1"/>
  <c r="K21" i="1" s="1"/>
  <c r="E21" i="1"/>
  <c r="D21" i="1"/>
  <c r="M21" i="1" s="1"/>
  <c r="N21" i="1" s="1"/>
  <c r="K26" i="1" l="1"/>
  <c r="H27" i="1"/>
  <c r="H23" i="1"/>
  <c r="K23" i="1" s="1"/>
  <c r="N25" i="1"/>
  <c r="E27" i="1"/>
  <c r="F27" i="1"/>
  <c r="M27" i="1" l="1"/>
  <c r="E28" i="1"/>
  <c r="M28" i="1" s="1"/>
  <c r="N27" i="1"/>
  <c r="F28" i="1"/>
  <c r="N28" i="1" s="1"/>
  <c r="K27" i="1"/>
  <c r="H28" i="1"/>
  <c r="K28" i="1" s="1"/>
</calcChain>
</file>

<file path=xl/sharedStrings.xml><?xml version="1.0" encoding="utf-8"?>
<sst xmlns="http://schemas.openxmlformats.org/spreadsheetml/2006/main" count="58" uniqueCount="51">
  <si>
    <t>Determining Income Eligibility as of 5/24/2023 state email</t>
  </si>
  <si>
    <t xml:space="preserve">Per state email from JFS Workforce, the 2022 poverty guideline and the LLSIL have been released and the new chart is attached.  </t>
  </si>
  <si>
    <t xml:space="preserve">The chart may also be found on the OWD website’s Policy Page under WIOAPL No. 15-19.1 (Poverty Income Guidelines and Lower Living Standard Income Level) at </t>
  </si>
  <si>
    <t xml:space="preserve">http://jfs.ohio.gov/owd/WorkforceProf/policy_info.stm. </t>
  </si>
  <si>
    <t>For purposes of WIOA youth program eligibility and adult service priority, individuals meet the definition of low-income if their family income does not exceed</t>
  </si>
  <si>
    <t xml:space="preserve"> the poverty line, or 70 percent of the LLSIL, whichever is greater for that family size.</t>
  </si>
  <si>
    <t>If the amount is  gray, then the poverty income guideline is the higher amount to be used for the household.</t>
  </si>
  <si>
    <t>WDB motion 14-20 on 11/2/20 for Adult and DW to use 200% LLSIL metro guidelines for all four counties</t>
  </si>
  <si>
    <t>70 PERCENT OF UPDATED 2021 LOWER LIVING STANDARD INCOME LEVEL (LLSIL) BY FAMILY SIZE</t>
  </si>
  <si>
    <t>Just information</t>
  </si>
  <si>
    <t>*Don't forget to do dependency test if under age 25.</t>
  </si>
  <si>
    <t>NOT USED in calc.</t>
  </si>
  <si>
    <t>Household Size&gt;&gt;</t>
  </si>
  <si>
    <t>Midwest Metro</t>
  </si>
  <si>
    <t>Washington</t>
  </si>
  <si>
    <t>Midwest Non-Metro</t>
  </si>
  <si>
    <t>Monroe, Morgan, Noble</t>
  </si>
  <si>
    <r>
      <rPr>
        <sz val="11"/>
        <color rgb="FFFF0000"/>
        <rFont val="Calibri"/>
        <family val="2"/>
        <scheme val="minor"/>
      </rPr>
      <t>Youth</t>
    </r>
    <r>
      <rPr>
        <sz val="11"/>
        <color theme="1"/>
        <rFont val="Calibri"/>
        <family val="2"/>
        <scheme val="minor"/>
      </rPr>
      <t xml:space="preserve"> Income Limits</t>
    </r>
  </si>
  <si>
    <t>Youth</t>
  </si>
  <si>
    <t>Adult/DW</t>
  </si>
  <si>
    <t>are much different:</t>
  </si>
  <si>
    <t>SIZE OF FAMILY</t>
  </si>
  <si>
    <t xml:space="preserve"> 100% POVERTY GUIDELINES-Annual</t>
  </si>
  <si>
    <t>6 Months 100% Poverty  (Youth)</t>
  </si>
  <si>
    <t>6 Months            70% LLSIL (Youth) M/Mg/N  (Non Metro)</t>
  </si>
  <si>
    <t>6 Months            70% LLSIL (Youth)          W  (Metro)</t>
  </si>
  <si>
    <t>6 Months 200% LLSIL  Metro=all 4 counties</t>
  </si>
  <si>
    <t>Annual</t>
  </si>
  <si>
    <t xml:space="preserve">70% LLSIL / 100% Poverty  M/Mg/N  </t>
  </si>
  <si>
    <t xml:space="preserve"> </t>
  </si>
  <si>
    <t>+8 add&gt; for each</t>
  </si>
  <si>
    <t>6 month Income Calculation, complete non-shaded boxes</t>
  </si>
  <si>
    <t>Individual:</t>
  </si>
  <si>
    <t>Dates(must equal 180 days in box)</t>
  </si>
  <si>
    <t>Period Gross Pay</t>
  </si>
  <si>
    <t>YTD Gross Pay</t>
  </si>
  <si>
    <t>Start date of Income Verification</t>
  </si>
  <si>
    <t>&lt;Beginning Date on Earliest Pay document, wages&gt;</t>
  </si>
  <si>
    <t>End Date of Income Verification</t>
  </si>
  <si>
    <t>&lt;End Date on Most Recent(latest) Pay document, wages&gt;</t>
  </si>
  <si>
    <t>Days Measured needs to be 180</t>
  </si>
  <si>
    <t>% of year, should be 50%</t>
  </si>
  <si>
    <t>Calculation of Pay during period</t>
  </si>
  <si>
    <t>YTD on Earlistest-Period=Wages before measurement period, doesn't count</t>
  </si>
  <si>
    <t>OR use listing of pays below</t>
  </si>
  <si>
    <t>YTD on Latest-Period-Wages before measurement period = Wages during period&gt;</t>
  </si>
  <si>
    <t>Pay Period</t>
  </si>
  <si>
    <t>Beginning</t>
  </si>
  <si>
    <t>End</t>
  </si>
  <si>
    <t>Days</t>
  </si>
  <si>
    <t>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</si>
</sst>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/>
      <right/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4" fillId="0" borderId="0" xfId="3"/>
    <xf numFmtId="0" fontId="3" fillId="0" borderId="0" xfId="0" applyFont="1"/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7" fillId="3" borderId="3" xfId="0" applyNumberFormat="1" applyFont="1" applyFill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0" fillId="0" borderId="12" xfId="0" applyBorder="1"/>
    <xf numFmtId="0" fontId="8" fillId="2" borderId="11" xfId="0" quotePrefix="1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 wrapText="1"/>
    </xf>
    <xf numFmtId="0" fontId="9" fillId="0" borderId="13" xfId="0" quotePrefix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6" fontId="10" fillId="3" borderId="3" xfId="0" applyNumberFormat="1" applyFont="1" applyFill="1" applyBorder="1" applyAlignment="1">
      <alignment horizontal="center" vertical="center" wrapText="1"/>
    </xf>
    <xf numFmtId="6" fontId="10" fillId="0" borderId="3" xfId="0" applyNumberFormat="1" applyFont="1" applyBorder="1" applyAlignment="1">
      <alignment horizontal="center" vertical="center" wrapText="1"/>
    </xf>
    <xf numFmtId="6" fontId="10" fillId="2" borderId="3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0" fontId="11" fillId="0" borderId="0" xfId="0" applyFont="1"/>
    <xf numFmtId="0" fontId="0" fillId="0" borderId="15" xfId="0" quotePrefix="1" applyBorder="1"/>
    <xf numFmtId="6" fontId="10" fillId="3" borderId="16" xfId="0" applyNumberFormat="1" applyFont="1" applyFill="1" applyBorder="1" applyAlignment="1">
      <alignment horizontal="center" vertical="center" wrapText="1"/>
    </xf>
    <xf numFmtId="6" fontId="10" fillId="0" borderId="16" xfId="0" applyNumberFormat="1" applyFont="1" applyBorder="1" applyAlignment="1">
      <alignment horizontal="center" vertical="center" wrapText="1"/>
    </xf>
    <xf numFmtId="0" fontId="0" fillId="0" borderId="17" xfId="0" applyBorder="1"/>
    <xf numFmtId="6" fontId="10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3" fillId="0" borderId="18" xfId="0" applyFont="1" applyBorder="1"/>
    <xf numFmtId="0" fontId="12" fillId="0" borderId="0" xfId="0" applyFont="1"/>
    <xf numFmtId="0" fontId="0" fillId="0" borderId="19" xfId="0" applyBorder="1"/>
    <xf numFmtId="0" fontId="0" fillId="0" borderId="0" xfId="0" applyAlignment="1">
      <alignment wrapText="1"/>
    </xf>
    <xf numFmtId="14" fontId="3" fillId="0" borderId="20" xfId="0" applyNumberFormat="1" applyFont="1" applyBorder="1"/>
    <xf numFmtId="43" fontId="3" fillId="0" borderId="3" xfId="1" applyFont="1" applyBorder="1"/>
    <xf numFmtId="0" fontId="13" fillId="0" borderId="0" xfId="0" applyFont="1"/>
    <xf numFmtId="0" fontId="3" fillId="4" borderId="20" xfId="0" applyFont="1" applyFill="1" applyBorder="1"/>
    <xf numFmtId="43" fontId="0" fillId="0" borderId="0" xfId="1" applyFont="1"/>
    <xf numFmtId="9" fontId="0" fillId="0" borderId="0" xfId="2" applyFont="1"/>
    <xf numFmtId="43" fontId="0" fillId="3" borderId="0" xfId="1" applyFont="1" applyFill="1"/>
    <xf numFmtId="0" fontId="13" fillId="0" borderId="19" xfId="0" applyFont="1" applyBorder="1"/>
    <xf numFmtId="43" fontId="0" fillId="0" borderId="19" xfId="1" applyFont="1" applyBorder="1"/>
    <xf numFmtId="43" fontId="0" fillId="4" borderId="19" xfId="1" applyFont="1" applyFill="1" applyBorder="1"/>
    <xf numFmtId="0" fontId="14" fillId="0" borderId="0" xfId="0" applyFont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21" xfId="0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fs.ohio.gov/owd/WorkforceProf/policy_info.s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577C-E532-4065-9723-E37CD68CC3AA}">
  <sheetPr>
    <pageSetUpPr fitToPage="1"/>
  </sheetPr>
  <dimension ref="A1:O55"/>
  <sheetViews>
    <sheetView showGridLines="0" tabSelected="1" zoomScale="85" zoomScaleNormal="85" workbookViewId="0">
      <selection activeCell="A20" sqref="A20"/>
    </sheetView>
  </sheetViews>
  <sheetFormatPr defaultRowHeight="14.5" x14ac:dyDescent="0.35"/>
  <cols>
    <col min="1" max="1" width="19" customWidth="1"/>
    <col min="2" max="2" width="23" customWidth="1"/>
    <col min="3" max="3" width="16.81640625" customWidth="1"/>
    <col min="4" max="4" width="13.81640625" customWidth="1"/>
    <col min="5" max="5" width="15.26953125" customWidth="1"/>
    <col min="6" max="6" width="13.1796875" customWidth="1"/>
    <col min="7" max="7" width="13.54296875" customWidth="1"/>
    <col min="8" max="8" width="11.81640625" customWidth="1"/>
    <col min="9" max="9" width="11" customWidth="1"/>
    <col min="10" max="10" width="11.1796875" customWidth="1"/>
    <col min="11" max="11" width="14.1796875" customWidth="1"/>
    <col min="12" max="12" width="2.81640625" customWidth="1"/>
    <col min="13" max="14" width="11.453125" customWidth="1"/>
  </cols>
  <sheetData>
    <row r="1" spans="1:13" ht="26" x14ac:dyDescent="0.6">
      <c r="B1" s="1" t="s">
        <v>0</v>
      </c>
    </row>
    <row r="3" spans="1:13" x14ac:dyDescent="0.35">
      <c r="A3" t="s">
        <v>1</v>
      </c>
    </row>
    <row r="4" spans="1:13" x14ac:dyDescent="0.35">
      <c r="A4" t="s">
        <v>2</v>
      </c>
    </row>
    <row r="5" spans="1:13" x14ac:dyDescent="0.35">
      <c r="A5" s="2" t="s">
        <v>3</v>
      </c>
    </row>
    <row r="7" spans="1:13" x14ac:dyDescent="0.35">
      <c r="A7" t="s">
        <v>4</v>
      </c>
    </row>
    <row r="8" spans="1:13" x14ac:dyDescent="0.35">
      <c r="A8" t="s">
        <v>5</v>
      </c>
    </row>
    <row r="10" spans="1:13" x14ac:dyDescent="0.35">
      <c r="A10" s="3" t="s">
        <v>6</v>
      </c>
    </row>
    <row r="11" spans="1:13" x14ac:dyDescent="0.35">
      <c r="A11" s="3" t="s">
        <v>7</v>
      </c>
    </row>
    <row r="12" spans="1:13" s="3" customFormat="1" x14ac:dyDescent="0.35">
      <c r="A12" s="3" t="s">
        <v>8</v>
      </c>
      <c r="I12"/>
      <c r="J12"/>
      <c r="K12" t="s">
        <v>9</v>
      </c>
      <c r="L12"/>
      <c r="M12"/>
    </row>
    <row r="13" spans="1:13" x14ac:dyDescent="0.35">
      <c r="A13" s="3" t="s">
        <v>10</v>
      </c>
      <c r="K13" t="s">
        <v>11</v>
      </c>
    </row>
    <row r="14" spans="1:13" ht="16" hidden="1" thickBot="1" x14ac:dyDescent="0.4">
      <c r="B14" s="4" t="s">
        <v>12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6">
        <v>6</v>
      </c>
    </row>
    <row r="15" spans="1:13" hidden="1" x14ac:dyDescent="0.35">
      <c r="A15" t="s">
        <v>13</v>
      </c>
      <c r="B15" t="s">
        <v>14</v>
      </c>
      <c r="C15" s="7">
        <v>11112</v>
      </c>
      <c r="D15" s="7">
        <v>18214</v>
      </c>
      <c r="E15" s="8">
        <v>25000</v>
      </c>
      <c r="F15" s="8">
        <v>30683</v>
      </c>
      <c r="G15" s="8">
        <v>36419</v>
      </c>
      <c r="H15" s="9">
        <v>42600</v>
      </c>
    </row>
    <row r="16" spans="1:13" hidden="1" x14ac:dyDescent="0.35">
      <c r="A16" t="s">
        <v>15</v>
      </c>
      <c r="B16" t="s">
        <v>16</v>
      </c>
      <c r="C16" s="7">
        <v>10674</v>
      </c>
      <c r="D16" s="7">
        <v>17478</v>
      </c>
      <c r="E16" s="7">
        <v>23997</v>
      </c>
      <c r="F16" s="8">
        <v>29623</v>
      </c>
      <c r="G16" s="8">
        <v>34965</v>
      </c>
      <c r="H16" s="9">
        <v>40889</v>
      </c>
    </row>
    <row r="17" spans="1:15" hidden="1" x14ac:dyDescent="0.35"/>
    <row r="18" spans="1:15" x14ac:dyDescent="0.35">
      <c r="B18" s="10"/>
      <c r="C18" s="11"/>
      <c r="D18" s="11"/>
      <c r="E18" s="11"/>
      <c r="F18" s="11"/>
      <c r="G18" s="11"/>
      <c r="H18" s="11"/>
      <c r="M18" s="12" t="s">
        <v>17</v>
      </c>
      <c r="N18" s="13"/>
    </row>
    <row r="19" spans="1:15" x14ac:dyDescent="0.35">
      <c r="D19" s="14" t="s">
        <v>18</v>
      </c>
      <c r="E19" s="15"/>
      <c r="F19" s="16"/>
      <c r="G19" s="14" t="s">
        <v>19</v>
      </c>
      <c r="H19" s="16"/>
      <c r="K19" s="17" t="s">
        <v>19</v>
      </c>
      <c r="L19" s="18"/>
      <c r="M19" s="19" t="s">
        <v>20</v>
      </c>
      <c r="N19" s="20"/>
    </row>
    <row r="20" spans="1:15" ht="58.9" customHeight="1" x14ac:dyDescent="0.35">
      <c r="B20" s="21" t="s">
        <v>21</v>
      </c>
      <c r="C20" s="22" t="s">
        <v>22</v>
      </c>
      <c r="D20" s="22" t="s">
        <v>23</v>
      </c>
      <c r="E20" s="23" t="s">
        <v>24</v>
      </c>
      <c r="F20" s="23" t="s">
        <v>25</v>
      </c>
      <c r="G20" s="24"/>
      <c r="H20" s="25" t="s">
        <v>26</v>
      </c>
      <c r="K20" s="26" t="s">
        <v>27</v>
      </c>
      <c r="M20" s="27" t="s">
        <v>28</v>
      </c>
      <c r="N20" s="27" t="s">
        <v>28</v>
      </c>
    </row>
    <row r="21" spans="1:15" x14ac:dyDescent="0.35">
      <c r="B21" s="28">
        <v>1</v>
      </c>
      <c r="C21" s="29">
        <v>14580</v>
      </c>
      <c r="D21" s="30">
        <f>C21/2</f>
        <v>7290</v>
      </c>
      <c r="E21" s="29">
        <f>C16/2</f>
        <v>5337</v>
      </c>
      <c r="F21" s="29">
        <f>C15/2</f>
        <v>5556</v>
      </c>
      <c r="H21" s="31">
        <f>(F21/0.7)*2</f>
        <v>15874.285714285716</v>
      </c>
      <c r="K21" s="31">
        <f>H21*2</f>
        <v>31748.571428571431</v>
      </c>
      <c r="M21" s="31">
        <f>D21*2</f>
        <v>14580</v>
      </c>
      <c r="N21" s="31">
        <f>M21</f>
        <v>14580</v>
      </c>
    </row>
    <row r="22" spans="1:15" x14ac:dyDescent="0.35">
      <c r="B22" s="28">
        <v>2</v>
      </c>
      <c r="C22" s="29">
        <v>19720</v>
      </c>
      <c r="D22" s="30">
        <f>C22/2</f>
        <v>9860</v>
      </c>
      <c r="E22" s="29">
        <f>D16/2</f>
        <v>8739</v>
      </c>
      <c r="F22" s="29">
        <f>D15/2</f>
        <v>9107</v>
      </c>
      <c r="H22" s="31">
        <f>(F22/0.7)*2</f>
        <v>26020</v>
      </c>
      <c r="K22" s="31">
        <f t="shared" ref="K22:K29" si="0">H22*2</f>
        <v>52040</v>
      </c>
      <c r="M22" s="31">
        <f t="shared" ref="M22:M23" si="1">D22*2</f>
        <v>19720</v>
      </c>
      <c r="N22" s="31">
        <f>M22</f>
        <v>19720</v>
      </c>
    </row>
    <row r="23" spans="1:15" x14ac:dyDescent="0.35">
      <c r="B23" s="28">
        <v>3</v>
      </c>
      <c r="C23" s="29">
        <v>24860</v>
      </c>
      <c r="D23" s="30">
        <f>C23/2</f>
        <v>12430</v>
      </c>
      <c r="E23" s="29">
        <f>E16/2</f>
        <v>11998.5</v>
      </c>
      <c r="F23" s="30">
        <f>E15/2</f>
        <v>12500</v>
      </c>
      <c r="H23" s="31">
        <f>(F23/0.7)*2</f>
        <v>35714.285714285717</v>
      </c>
      <c r="I23" t="s">
        <v>29</v>
      </c>
      <c r="K23" s="31">
        <f t="shared" si="0"/>
        <v>71428.571428571435</v>
      </c>
      <c r="M23" s="31">
        <f t="shared" si="1"/>
        <v>24860</v>
      </c>
      <c r="N23" s="31">
        <f>F23*2</f>
        <v>25000</v>
      </c>
    </row>
    <row r="24" spans="1:15" x14ac:dyDescent="0.35">
      <c r="B24" s="28">
        <v>4</v>
      </c>
      <c r="C24" s="29">
        <v>30000</v>
      </c>
      <c r="D24" s="29">
        <f t="shared" ref="D24:D28" si="2">C24/2</f>
        <v>15000</v>
      </c>
      <c r="E24" s="30">
        <f>F16/2</f>
        <v>14811.5</v>
      </c>
      <c r="F24" s="30">
        <f>F15/2</f>
        <v>15341.5</v>
      </c>
      <c r="H24" s="31">
        <f t="shared" ref="H24" si="3">(F24/0.7)*2</f>
        <v>43832.857142857145</v>
      </c>
      <c r="K24" s="31">
        <f t="shared" si="0"/>
        <v>87665.71428571429</v>
      </c>
      <c r="M24" s="30">
        <f>E24*2</f>
        <v>29623</v>
      </c>
      <c r="N24" s="30">
        <f>F24*2</f>
        <v>30683</v>
      </c>
      <c r="O24" s="32"/>
    </row>
    <row r="25" spans="1:15" x14ac:dyDescent="0.35">
      <c r="B25" s="28">
        <v>5</v>
      </c>
      <c r="C25" s="29">
        <v>35140</v>
      </c>
      <c r="D25" s="29">
        <f t="shared" si="2"/>
        <v>17570</v>
      </c>
      <c r="E25" s="30">
        <f>G16/2</f>
        <v>17482.5</v>
      </c>
      <c r="F25" s="30">
        <f>G15/2</f>
        <v>18209.5</v>
      </c>
      <c r="H25" s="31">
        <f>(F25/0.7)*2</f>
        <v>52027.142857142862</v>
      </c>
      <c r="K25" s="31">
        <f t="shared" si="0"/>
        <v>104054.28571428572</v>
      </c>
      <c r="M25" s="30">
        <f t="shared" ref="M25:N29" si="4">E25*2</f>
        <v>34965</v>
      </c>
      <c r="N25" s="30">
        <f t="shared" si="4"/>
        <v>36419</v>
      </c>
    </row>
    <row r="26" spans="1:15" x14ac:dyDescent="0.35">
      <c r="B26" s="28">
        <v>6</v>
      </c>
      <c r="C26" s="29">
        <v>40280</v>
      </c>
      <c r="D26" s="29">
        <f t="shared" si="2"/>
        <v>20140</v>
      </c>
      <c r="E26" s="30">
        <f>H16/2</f>
        <v>20444.5</v>
      </c>
      <c r="F26" s="30">
        <f>H15/2</f>
        <v>21300</v>
      </c>
      <c r="H26" s="31">
        <f>(F26/0.7)*2</f>
        <v>60857.142857142862</v>
      </c>
      <c r="K26" s="31">
        <f t="shared" si="0"/>
        <v>121714.28571428572</v>
      </c>
      <c r="M26" s="30">
        <f t="shared" si="4"/>
        <v>40889</v>
      </c>
      <c r="N26" s="30">
        <f t="shared" si="4"/>
        <v>42600</v>
      </c>
    </row>
    <row r="27" spans="1:15" x14ac:dyDescent="0.35">
      <c r="B27" s="28">
        <v>7</v>
      </c>
      <c r="C27" s="29">
        <v>45420</v>
      </c>
      <c r="D27" s="29">
        <f t="shared" si="2"/>
        <v>22710</v>
      </c>
      <c r="E27" s="30">
        <f>E26+E29</f>
        <v>23254.5</v>
      </c>
      <c r="F27" s="30">
        <f>F26+F29</f>
        <v>24240</v>
      </c>
      <c r="H27" s="31">
        <f>H26+H29</f>
        <v>68865.14285714287</v>
      </c>
      <c r="K27" s="31">
        <f t="shared" si="0"/>
        <v>137730.28571428574</v>
      </c>
      <c r="M27" s="30">
        <f t="shared" si="4"/>
        <v>46509</v>
      </c>
      <c r="N27" s="30">
        <f t="shared" si="4"/>
        <v>48480</v>
      </c>
    </row>
    <row r="28" spans="1:15" x14ac:dyDescent="0.35">
      <c r="B28" s="28">
        <v>8</v>
      </c>
      <c r="C28" s="29">
        <v>50560</v>
      </c>
      <c r="D28" s="29">
        <f t="shared" si="2"/>
        <v>25280</v>
      </c>
      <c r="E28" s="30">
        <f>E27+E29</f>
        <v>26064.5</v>
      </c>
      <c r="F28" s="30">
        <f>F27+F29</f>
        <v>27180</v>
      </c>
      <c r="H28" s="31">
        <f>H27+H29</f>
        <v>76873.14285714287</v>
      </c>
      <c r="K28" s="31">
        <f t="shared" si="0"/>
        <v>153746.28571428574</v>
      </c>
      <c r="M28" s="30">
        <f t="shared" si="4"/>
        <v>52129</v>
      </c>
      <c r="N28" s="30">
        <f t="shared" si="4"/>
        <v>54360</v>
      </c>
    </row>
    <row r="29" spans="1:15" x14ac:dyDescent="0.35">
      <c r="A29" s="33"/>
      <c r="B29" s="34" t="s">
        <v>30</v>
      </c>
      <c r="C29" s="35">
        <f>C28-C27</f>
        <v>5140</v>
      </c>
      <c r="D29" s="35">
        <f>C29/2</f>
        <v>2570</v>
      </c>
      <c r="E29" s="36">
        <f>5620/2</f>
        <v>2810</v>
      </c>
      <c r="F29" s="36">
        <f>5880/2</f>
        <v>2940</v>
      </c>
      <c r="G29" s="37"/>
      <c r="H29" s="38">
        <v>8008</v>
      </c>
      <c r="K29" s="38">
        <f t="shared" si="0"/>
        <v>16016</v>
      </c>
      <c r="M29" s="36">
        <f t="shared" si="4"/>
        <v>5620</v>
      </c>
      <c r="N29" s="36">
        <f t="shared" si="4"/>
        <v>5880</v>
      </c>
    </row>
    <row r="30" spans="1:15" ht="15" thickBot="1" x14ac:dyDescent="0.4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</row>
    <row r="31" spans="1:15" ht="21" x14ac:dyDescent="0.5">
      <c r="A31" s="41" t="s">
        <v>31</v>
      </c>
      <c r="E31" t="s">
        <v>32</v>
      </c>
      <c r="F31" s="42"/>
      <c r="G31" s="42"/>
      <c r="H31" s="42"/>
    </row>
    <row r="32" spans="1:15" ht="29.5" thickBot="1" x14ac:dyDescent="0.4">
      <c r="B32" s="3" t="s">
        <v>33</v>
      </c>
      <c r="C32" s="3"/>
      <c r="I32" s="43" t="s">
        <v>34</v>
      </c>
      <c r="J32" s="43" t="s">
        <v>35</v>
      </c>
    </row>
    <row r="33" spans="1:12" ht="15" thickBot="1" x14ac:dyDescent="0.4">
      <c r="B33" s="44">
        <v>43617</v>
      </c>
      <c r="C33" t="s">
        <v>36</v>
      </c>
      <c r="E33" t="s">
        <v>37</v>
      </c>
      <c r="I33" s="45">
        <v>150.76</v>
      </c>
      <c r="J33" s="45">
        <v>1658.36</v>
      </c>
    </row>
    <row r="34" spans="1:12" ht="15" thickBot="1" x14ac:dyDescent="0.4">
      <c r="B34" s="44">
        <v>43800</v>
      </c>
      <c r="C34" t="s">
        <v>38</v>
      </c>
      <c r="E34" s="46" t="s">
        <v>39</v>
      </c>
      <c r="I34" s="45">
        <v>150.76</v>
      </c>
      <c r="J34" s="45">
        <v>15000</v>
      </c>
    </row>
    <row r="35" spans="1:12" ht="15" thickBot="1" x14ac:dyDescent="0.4">
      <c r="B35" s="47">
        <f>DAYS360(B33,B34)</f>
        <v>180</v>
      </c>
      <c r="C35" s="3" t="s">
        <v>40</v>
      </c>
      <c r="D35" s="3"/>
      <c r="E35" s="3"/>
      <c r="J35" s="48"/>
      <c r="K35" s="48"/>
    </row>
    <row r="36" spans="1:12" x14ac:dyDescent="0.35">
      <c r="B36" s="49">
        <f>B35/360</f>
        <v>0.5</v>
      </c>
      <c r="C36" t="s">
        <v>41</v>
      </c>
      <c r="F36" s="42" t="s">
        <v>42</v>
      </c>
      <c r="G36" s="42"/>
      <c r="H36" s="42"/>
      <c r="J36" s="48"/>
      <c r="K36" s="48"/>
    </row>
    <row r="37" spans="1:12" x14ac:dyDescent="0.35">
      <c r="B37" s="3"/>
      <c r="F37" s="46" t="s">
        <v>43</v>
      </c>
      <c r="J37" s="48"/>
      <c r="K37" s="50">
        <f>J33-I33</f>
        <v>1507.6</v>
      </c>
    </row>
    <row r="38" spans="1:12" x14ac:dyDescent="0.35">
      <c r="A38" s="42" t="s">
        <v>44</v>
      </c>
      <c r="B38" s="42"/>
      <c r="C38" s="42"/>
      <c r="D38" s="42"/>
      <c r="E38" s="42"/>
      <c r="F38" s="51" t="s">
        <v>45</v>
      </c>
      <c r="G38" s="42"/>
      <c r="H38" s="42"/>
      <c r="I38" s="42"/>
      <c r="J38" s="52"/>
      <c r="K38" s="53">
        <f>J34-K37</f>
        <v>13492.4</v>
      </c>
      <c r="L38" s="42"/>
    </row>
    <row r="39" spans="1:12" x14ac:dyDescent="0.35">
      <c r="B39" t="s">
        <v>46</v>
      </c>
      <c r="G39" t="s">
        <v>46</v>
      </c>
    </row>
    <row r="40" spans="1:12" x14ac:dyDescent="0.35">
      <c r="A40" s="54" t="s">
        <v>47</v>
      </c>
      <c r="B40" s="54" t="s">
        <v>48</v>
      </c>
      <c r="C40" s="54" t="s">
        <v>49</v>
      </c>
      <c r="D40" s="54" t="s">
        <v>50</v>
      </c>
      <c r="F40" s="54" t="s">
        <v>47</v>
      </c>
      <c r="G40" s="54" t="s">
        <v>48</v>
      </c>
      <c r="H40" s="54" t="s">
        <v>49</v>
      </c>
      <c r="I40" s="54" t="s">
        <v>50</v>
      </c>
    </row>
    <row r="41" spans="1:12" x14ac:dyDescent="0.35">
      <c r="A41" s="55"/>
      <c r="B41" s="55"/>
      <c r="C41">
        <f>DAYS360(A41,B41)</f>
        <v>0</v>
      </c>
      <c r="D41" s="56"/>
      <c r="E41">
        <v>1</v>
      </c>
      <c r="F41" s="55"/>
      <c r="G41" s="55"/>
      <c r="H41">
        <f>DAYS360(F41,G41)</f>
        <v>0</v>
      </c>
    </row>
    <row r="42" spans="1:12" x14ac:dyDescent="0.35">
      <c r="A42" s="55"/>
      <c r="B42" s="55"/>
      <c r="C42">
        <f t="shared" ref="C42:C53" si="5">DAYS360(A42,B42)</f>
        <v>0</v>
      </c>
      <c r="E42">
        <v>2</v>
      </c>
      <c r="H42">
        <f t="shared" ref="H42:H53" si="6">DAYS360(F42,G42)</f>
        <v>0</v>
      </c>
    </row>
    <row r="43" spans="1:12" x14ac:dyDescent="0.35">
      <c r="C43">
        <f t="shared" si="5"/>
        <v>0</v>
      </c>
      <c r="E43">
        <v>3</v>
      </c>
      <c r="H43">
        <f t="shared" si="6"/>
        <v>0</v>
      </c>
    </row>
    <row r="44" spans="1:12" x14ac:dyDescent="0.35">
      <c r="C44">
        <f t="shared" si="5"/>
        <v>0</v>
      </c>
      <c r="E44">
        <v>4</v>
      </c>
      <c r="H44">
        <f t="shared" si="6"/>
        <v>0</v>
      </c>
    </row>
    <row r="45" spans="1:12" x14ac:dyDescent="0.35">
      <c r="C45">
        <f t="shared" si="5"/>
        <v>0</v>
      </c>
      <c r="E45">
        <v>5</v>
      </c>
      <c r="H45">
        <f t="shared" si="6"/>
        <v>0</v>
      </c>
    </row>
    <row r="46" spans="1:12" x14ac:dyDescent="0.35">
      <c r="C46">
        <f t="shared" si="5"/>
        <v>0</v>
      </c>
      <c r="E46">
        <v>6</v>
      </c>
      <c r="H46">
        <f t="shared" si="6"/>
        <v>0</v>
      </c>
    </row>
    <row r="47" spans="1:12" x14ac:dyDescent="0.35">
      <c r="C47">
        <f t="shared" si="5"/>
        <v>0</v>
      </c>
      <c r="E47">
        <v>7</v>
      </c>
      <c r="H47">
        <f t="shared" si="6"/>
        <v>0</v>
      </c>
    </row>
    <row r="48" spans="1:12" x14ac:dyDescent="0.35">
      <c r="C48">
        <f t="shared" si="5"/>
        <v>0</v>
      </c>
      <c r="E48">
        <v>8</v>
      </c>
      <c r="H48">
        <f t="shared" si="6"/>
        <v>0</v>
      </c>
    </row>
    <row r="49" spans="3:9" x14ac:dyDescent="0.35">
      <c r="C49">
        <f t="shared" si="5"/>
        <v>0</v>
      </c>
      <c r="E49">
        <v>9</v>
      </c>
      <c r="H49">
        <f t="shared" si="6"/>
        <v>0</v>
      </c>
    </row>
    <row r="50" spans="3:9" x14ac:dyDescent="0.35">
      <c r="C50">
        <f t="shared" si="5"/>
        <v>0</v>
      </c>
      <c r="E50">
        <v>10</v>
      </c>
      <c r="H50">
        <f t="shared" si="6"/>
        <v>0</v>
      </c>
    </row>
    <row r="51" spans="3:9" x14ac:dyDescent="0.35">
      <c r="C51">
        <f t="shared" si="5"/>
        <v>0</v>
      </c>
      <c r="E51">
        <v>11</v>
      </c>
      <c r="H51">
        <f t="shared" si="6"/>
        <v>0</v>
      </c>
    </row>
    <row r="52" spans="3:9" x14ac:dyDescent="0.35">
      <c r="C52">
        <f t="shared" si="5"/>
        <v>0</v>
      </c>
      <c r="E52">
        <v>12</v>
      </c>
      <c r="H52">
        <f t="shared" si="6"/>
        <v>0</v>
      </c>
    </row>
    <row r="53" spans="3:9" x14ac:dyDescent="0.35">
      <c r="C53">
        <f t="shared" si="5"/>
        <v>0</v>
      </c>
      <c r="E53">
        <v>13</v>
      </c>
      <c r="H53">
        <f t="shared" si="6"/>
        <v>0</v>
      </c>
    </row>
    <row r="54" spans="3:9" ht="15" thickBot="1" x14ac:dyDescent="0.4">
      <c r="C54" s="57">
        <f>SUM(C41:C53)</f>
        <v>0</v>
      </c>
      <c r="D54" s="57">
        <f>SUM(D41:D53)</f>
        <v>0</v>
      </c>
      <c r="H54" s="57">
        <f>SUM(H41:H53)</f>
        <v>0</v>
      </c>
      <c r="I54" s="57">
        <f>SUM(I41:I53)</f>
        <v>0</v>
      </c>
    </row>
    <row r="55" spans="3:9" ht="15" thickTop="1" x14ac:dyDescent="0.35"/>
  </sheetData>
  <mergeCells count="2">
    <mergeCell ref="D19:F19"/>
    <mergeCell ref="G19:H19"/>
  </mergeCells>
  <hyperlinks>
    <hyperlink ref="A5" r:id="rId1" display="http://jfs.ohio.gov/owd/WorkforceProf/policy_info.stm" xr:uid="{6CA67D96-F6D8-4765-B6EA-E53CC04E52B0}"/>
  </hyperlinks>
  <pageMargins left="0.7" right="0.7" top="0.75" bottom="0.75" header="0.3" footer="0.3"/>
  <pageSetup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eff 5-24-23 </vt:lpstr>
      <vt:lpstr>'2023 eff 5-24-23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schott</dc:creator>
  <cp:lastModifiedBy>stephanie schott</cp:lastModifiedBy>
  <dcterms:created xsi:type="dcterms:W3CDTF">2023-09-25T17:38:47Z</dcterms:created>
  <dcterms:modified xsi:type="dcterms:W3CDTF">2023-09-25T17:40:01Z</dcterms:modified>
</cp:coreProperties>
</file>